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.bouché\Downloads\"/>
    </mc:Choice>
  </mc:AlternateContent>
  <bookViews>
    <workbookView xWindow="0" yWindow="0" windowWidth="28800" windowHeight="11685"/>
  </bookViews>
  <sheets>
    <sheet name="Worksheet" sheetId="1" r:id="rId1"/>
  </sheets>
  <calcPr calcId="162913"/>
</workbook>
</file>

<file path=xl/calcChain.xml><?xml version="1.0" encoding="utf-8"?>
<calcChain xmlns="http://schemas.openxmlformats.org/spreadsheetml/2006/main">
  <c r="K19" i="1" l="1"/>
  <c r="M19" i="1" s="1"/>
  <c r="K10" i="1"/>
  <c r="K11" i="1"/>
  <c r="I2" i="1"/>
  <c r="N2" i="1" s="1"/>
  <c r="K18" i="1"/>
  <c r="K17" i="1"/>
  <c r="K16" i="1"/>
  <c r="K15" i="1"/>
  <c r="M15" i="1" s="1"/>
  <c r="K14" i="1"/>
  <c r="K13" i="1"/>
  <c r="M13" i="1" s="1"/>
  <c r="K12" i="1"/>
  <c r="M12" i="1" s="1"/>
  <c r="J10" i="1"/>
  <c r="K9" i="1"/>
  <c r="J9" i="1"/>
  <c r="M9" i="1" s="1"/>
  <c r="K8" i="1"/>
  <c r="J8" i="1"/>
  <c r="M8" i="1" s="1"/>
  <c r="K7" i="1"/>
  <c r="J7" i="1"/>
  <c r="M7" i="1" s="1"/>
  <c r="K6" i="1"/>
  <c r="M6" i="1" s="1"/>
  <c r="J6" i="1"/>
  <c r="K5" i="1"/>
  <c r="M5" i="1" s="1"/>
  <c r="K4" i="1"/>
  <c r="M4" i="1" s="1"/>
  <c r="K3" i="1"/>
  <c r="M3" i="1" s="1"/>
  <c r="K2" i="1"/>
  <c r="M2" i="1" s="1"/>
  <c r="M14" i="1" l="1"/>
  <c r="M18" i="1"/>
  <c r="M10" i="1"/>
  <c r="M16" i="1"/>
  <c r="M17" i="1"/>
  <c r="M11" i="1"/>
  <c r="I3" i="1"/>
  <c r="N3" i="1" l="1"/>
  <c r="I4" i="1"/>
  <c r="N4" i="1" l="1"/>
  <c r="I5" i="1"/>
  <c r="N5" i="1" l="1"/>
  <c r="I6" i="1"/>
  <c r="N6" i="1" l="1"/>
  <c r="I7" i="1"/>
  <c r="N7" i="1" l="1"/>
  <c r="I8" i="1"/>
  <c r="N8" i="1" l="1"/>
  <c r="I9" i="1"/>
  <c r="N9" i="1" l="1"/>
  <c r="I10" i="1"/>
  <c r="N10" i="1" l="1"/>
  <c r="I11" i="1"/>
  <c r="N11" i="1" l="1"/>
  <c r="I12" i="1"/>
  <c r="N12" i="1" l="1"/>
  <c r="I13" i="1"/>
  <c r="N13" i="1" l="1"/>
  <c r="I14" i="1"/>
  <c r="N14" i="1" l="1"/>
  <c r="I15" i="1"/>
  <c r="N15" i="1" l="1"/>
  <c r="I16" i="1"/>
  <c r="N16" i="1" l="1"/>
  <c r="I17" i="1"/>
  <c r="N17" i="1" l="1"/>
  <c r="I18" i="1"/>
  <c r="N18" i="1" l="1"/>
  <c r="I19" i="1"/>
  <c r="N19" i="1" l="1"/>
</calcChain>
</file>

<file path=xl/sharedStrings.xml><?xml version="1.0" encoding="utf-8"?>
<sst xmlns="http://schemas.openxmlformats.org/spreadsheetml/2006/main" count="51" uniqueCount="46">
  <si>
    <t>base_depart</t>
  </si>
  <si>
    <t>duree</t>
  </si>
  <si>
    <t>terme</t>
  </si>
  <si>
    <t>taux</t>
  </si>
  <si>
    <t>numero</t>
  </si>
  <si>
    <t>numero_ech</t>
  </si>
  <si>
    <t>verrou</t>
  </si>
  <si>
    <t>date (m)</t>
  </si>
  <si>
    <t>base_debut_mois (m)</t>
  </si>
  <si>
    <t>capital (m)</t>
  </si>
  <si>
    <t>interet (m)</t>
  </si>
  <si>
    <t>assurances (m)</t>
  </si>
  <si>
    <t>mensualite</t>
  </si>
  <si>
    <t>vr</t>
  </si>
  <si>
    <t>n_ecriture</t>
  </si>
  <si>
    <t>capital_modifie</t>
  </si>
  <si>
    <t>interet_modifie</t>
  </si>
  <si>
    <t>n_periode_annuelle</t>
  </si>
  <si>
    <t>date_c</t>
  </si>
  <si>
    <t>id_pret_det</t>
  </si>
  <si>
    <t>identification_ecriture</t>
  </si>
  <si>
    <t>duree_init</t>
  </si>
  <si>
    <t>interet_init</t>
  </si>
  <si>
    <t>0c77c106f576886d192a5826a7563ecc</t>
  </si>
  <si>
    <t>ffdb64fbc7055ec952b047d643f9dd51</t>
  </si>
  <si>
    <t>b2aef04c72ed349240ba4bd4aa0850eb</t>
  </si>
  <si>
    <t>2983ebfa9c9294a1c71b0257f5350e1c</t>
  </si>
  <si>
    <t>X</t>
  </si>
  <si>
    <t>16f0f0d60b0196ae13eee871c9bccdd2</t>
  </si>
  <si>
    <t>8f4c8c2530e97c9c57abe130a15bdc93</t>
  </si>
  <si>
    <t>5402f7d04c6b68197b1d52be78303de5</t>
  </si>
  <si>
    <t>7a3e36095affc0c4548d8efb320f49b0</t>
  </si>
  <si>
    <t>8c4db3e51c40b4a39dede99e8a90f3d8</t>
  </si>
  <si>
    <t>356dac912e1d0241cc205e760fe4c21e</t>
  </si>
  <si>
    <t>72d5f2854bea4734974cbb7ead410e31</t>
  </si>
  <si>
    <t>97ec1ffcda3241d3f22340452ebd8edb</t>
  </si>
  <si>
    <t>b6ba12c5fa81f04a74751aee5cb9578f</t>
  </si>
  <si>
    <t>39d8145d8c1d3dedea7db598df564f54</t>
  </si>
  <si>
    <t>7d47ac9e95962e146ab0d6f9a6037461</t>
  </si>
  <si>
    <t>a81f28ef9e3d1bf98c00d966a92c0f78</t>
  </si>
  <si>
    <t>0b8b2486f0c7cebc665d20fc89f38f4e</t>
  </si>
  <si>
    <t>b9f66c26890d438377f6d7ba40202caf</t>
  </si>
  <si>
    <t>5a4dc53c06ab1e456854b4348c205920</t>
  </si>
  <si>
    <t>3fb13bd78cd0c86c000ed7e4edce0a08</t>
  </si>
  <si>
    <t>7951428f4336730432953ceaecd336ce</t>
  </si>
  <si>
    <t>f7df498b298e6913f236fcf8147c4d9d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</si>
</sst>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"/>
    <numFmt numFmtId="165" formatCode="#,##0.0000"/>
  </numFmts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80"/>
        <bgColor rgb="FFFFFF80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4" fontId="0" fillId="0" borderId="4" xfId="0" applyNumberFormat="1" applyBorder="1"/>
    <xf numFmtId="4" fontId="0" fillId="0" borderId="5" xfId="0" applyNumberFormat="1" applyBorder="1"/>
    <xf numFmtId="164" fontId="0" fillId="0" borderId="6" xfId="0" applyNumberFormat="1" applyBorder="1"/>
    <xf numFmtId="0" fontId="0" fillId="0" borderId="6" xfId="0" applyBorder="1"/>
    <xf numFmtId="165" fontId="0" fillId="0" borderId="6" xfId="0" applyNumberFormat="1" applyBorder="1"/>
    <xf numFmtId="14" fontId="0" fillId="0" borderId="6" xfId="0" applyNumberFormat="1" applyBorder="1"/>
    <xf numFmtId="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workbookViewId="0">
      <selection activeCell="H21" sqref="H21"/>
    </sheetView>
  </sheetViews>
  <sheetFormatPr baseColWidth="10" defaultColWidth="9.140625" defaultRowHeight="15" x14ac:dyDescent="0.25"/>
  <cols>
    <col min="1" max="1" width="15" customWidth="1"/>
    <col min="2" max="3" width="7" customWidth="1"/>
    <col min="4" max="5" width="9" customWidth="1"/>
    <col min="6" max="6" width="14" customWidth="1"/>
    <col min="7" max="7" width="9" customWidth="1"/>
    <col min="8" max="8" width="14" customWidth="1"/>
    <col min="9" max="9" width="27" customWidth="1"/>
    <col min="10" max="11" width="15" customWidth="1"/>
    <col min="12" max="12" width="20" customWidth="1"/>
    <col min="13" max="15" width="14" customWidth="1"/>
    <col min="16" max="17" width="21" customWidth="1"/>
    <col min="18" max="18" width="26" customWidth="1"/>
    <col min="19" max="19" width="14" customWidth="1"/>
    <col min="20" max="21" width="45" customWidth="1"/>
    <col min="22" max="22" width="14" customWidth="1"/>
    <col min="23" max="23" width="15" customWidth="1"/>
    <col min="26" max="26" width="9.140625" customWidth="1"/>
  </cols>
  <sheetData>
    <row r="1" spans="1:23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3" t="s">
        <v>22</v>
      </c>
    </row>
    <row r="2" spans="1:23" x14ac:dyDescent="0.25">
      <c r="A2" s="8">
        <v>350000</v>
      </c>
      <c r="B2" s="10">
        <v>25</v>
      </c>
      <c r="C2" s="11">
        <v>0</v>
      </c>
      <c r="D2" s="12">
        <v>0</v>
      </c>
      <c r="E2" s="10">
        <v>1</v>
      </c>
      <c r="F2" s="10">
        <v>1</v>
      </c>
      <c r="G2" s="11"/>
      <c r="H2" s="13">
        <v>44012</v>
      </c>
      <c r="I2" s="14">
        <f t="shared" ref="I2:I18" ca="1" si="0">IF(E2=1,A2,INDIRECT("N"&amp;ROW()-1))</f>
        <v>350000</v>
      </c>
      <c r="J2" s="4">
        <v>0</v>
      </c>
      <c r="K2" s="14">
        <f t="shared" ref="K2:K19" si="1">IF(G2="X",Q2,IF(E2&gt;V2,Q2,ROUND(-IPMT(D2/100/R2,F2,B2,A2),2)))</f>
        <v>0</v>
      </c>
      <c r="L2" s="14">
        <v>0</v>
      </c>
      <c r="M2" s="14">
        <f t="shared" ref="M2:M18" si="2">J2+K2+L2</f>
        <v>0</v>
      </c>
      <c r="N2" s="14">
        <f ca="1">I2-J2</f>
        <v>350000</v>
      </c>
      <c r="O2" s="11"/>
      <c r="P2" s="14">
        <v>0</v>
      </c>
      <c r="Q2" s="14">
        <v>0</v>
      </c>
      <c r="R2" s="10">
        <v>4</v>
      </c>
      <c r="S2" s="13">
        <v>44104</v>
      </c>
      <c r="T2" s="11" t="s">
        <v>23</v>
      </c>
      <c r="U2" s="11"/>
      <c r="V2" s="10">
        <v>25</v>
      </c>
      <c r="W2" s="15">
        <v>0</v>
      </c>
    </row>
    <row r="3" spans="1:23" x14ac:dyDescent="0.25">
      <c r="A3" s="9">
        <v>350000</v>
      </c>
      <c r="B3" s="5">
        <v>25</v>
      </c>
      <c r="C3">
        <v>0</v>
      </c>
      <c r="D3" s="6">
        <v>0</v>
      </c>
      <c r="E3" s="5">
        <v>2</v>
      </c>
      <c r="F3" s="5">
        <v>2</v>
      </c>
      <c r="H3" s="7">
        <v>44104</v>
      </c>
      <c r="I3" s="4">
        <f t="shared" ca="1" si="0"/>
        <v>350000</v>
      </c>
      <c r="J3" s="4">
        <v>0</v>
      </c>
      <c r="K3" s="4">
        <f t="shared" si="1"/>
        <v>0</v>
      </c>
      <c r="L3" s="4">
        <v>0</v>
      </c>
      <c r="M3" s="4">
        <f t="shared" si="2"/>
        <v>0</v>
      </c>
      <c r="N3" s="4">
        <f ca="1">I3-J3</f>
        <v>350000</v>
      </c>
      <c r="P3" s="4">
        <v>0</v>
      </c>
      <c r="Q3" s="4">
        <v>0</v>
      </c>
      <c r="R3" s="5">
        <v>4</v>
      </c>
      <c r="S3" s="7">
        <v>44195</v>
      </c>
      <c r="T3" t="s">
        <v>24</v>
      </c>
      <c r="V3" s="5">
        <v>25</v>
      </c>
      <c r="W3" s="16">
        <v>0</v>
      </c>
    </row>
    <row r="4" spans="1:23" x14ac:dyDescent="0.25">
      <c r="A4" s="9">
        <v>350000</v>
      </c>
      <c r="B4" s="5">
        <v>25</v>
      </c>
      <c r="C4">
        <v>0</v>
      </c>
      <c r="D4" s="6">
        <v>0</v>
      </c>
      <c r="E4" s="5">
        <v>3</v>
      </c>
      <c r="F4" s="5">
        <v>3</v>
      </c>
      <c r="H4" s="7">
        <v>44195</v>
      </c>
      <c r="I4" s="4">
        <f t="shared" ca="1" si="0"/>
        <v>350000</v>
      </c>
      <c r="J4" s="4">
        <v>0</v>
      </c>
      <c r="K4" s="4">
        <f t="shared" si="1"/>
        <v>0</v>
      </c>
      <c r="L4" s="4">
        <v>0</v>
      </c>
      <c r="M4" s="4">
        <f t="shared" si="2"/>
        <v>0</v>
      </c>
      <c r="N4" s="4">
        <f t="shared" ref="N4:N18" ca="1" si="3">I4-J4</f>
        <v>350000</v>
      </c>
      <c r="P4" s="4">
        <v>0</v>
      </c>
      <c r="Q4" s="4">
        <v>0</v>
      </c>
      <c r="R4" s="5">
        <v>4</v>
      </c>
      <c r="S4" s="7">
        <v>44285</v>
      </c>
      <c r="T4" t="s">
        <v>25</v>
      </c>
      <c r="V4" s="5">
        <v>25</v>
      </c>
      <c r="W4" s="16">
        <v>0</v>
      </c>
    </row>
    <row r="5" spans="1:23" x14ac:dyDescent="0.25">
      <c r="A5" s="9">
        <v>350000</v>
      </c>
      <c r="B5" s="5">
        <v>25</v>
      </c>
      <c r="C5">
        <v>0</v>
      </c>
      <c r="D5" s="6">
        <v>0</v>
      </c>
      <c r="E5" s="5">
        <v>4</v>
      </c>
      <c r="F5" s="5">
        <v>4</v>
      </c>
      <c r="H5" s="7">
        <v>44285</v>
      </c>
      <c r="I5" s="4">
        <f t="shared" ca="1" si="0"/>
        <v>350000</v>
      </c>
      <c r="J5" s="4">
        <v>0</v>
      </c>
      <c r="K5" s="4">
        <f t="shared" si="1"/>
        <v>0</v>
      </c>
      <c r="L5" s="4">
        <v>0</v>
      </c>
      <c r="M5" s="4">
        <f t="shared" si="2"/>
        <v>0</v>
      </c>
      <c r="N5" s="4">
        <f t="shared" ca="1" si="3"/>
        <v>350000</v>
      </c>
      <c r="P5" s="4">
        <v>0</v>
      </c>
      <c r="Q5" s="4">
        <v>0</v>
      </c>
      <c r="R5" s="5">
        <v>4</v>
      </c>
      <c r="S5" s="7">
        <v>44377</v>
      </c>
      <c r="T5" t="s">
        <v>26</v>
      </c>
      <c r="V5" s="5">
        <v>25</v>
      </c>
      <c r="W5" s="16">
        <v>0</v>
      </c>
    </row>
    <row r="6" spans="1:23" x14ac:dyDescent="0.25">
      <c r="A6" s="9">
        <v>350000</v>
      </c>
      <c r="B6" s="5">
        <v>25</v>
      </c>
      <c r="C6">
        <v>0</v>
      </c>
      <c r="D6" s="6">
        <v>0</v>
      </c>
      <c r="E6" s="5">
        <v>5</v>
      </c>
      <c r="F6" s="5">
        <v>5</v>
      </c>
      <c r="G6" t="s">
        <v>27</v>
      </c>
      <c r="H6" s="7">
        <v>44377</v>
      </c>
      <c r="I6" s="4">
        <f t="shared" ca="1" si="0"/>
        <v>350000</v>
      </c>
      <c r="J6" s="4">
        <f t="shared" ref="J6:J19" si="4">IF(G6="X",P6,IF(E6&gt;V6,P6,ROUND(-PPMT((D6/R6/100),E6,B6,A6,0,C6),2)))</f>
        <v>0</v>
      </c>
      <c r="K6" s="4">
        <f t="shared" si="1"/>
        <v>875</v>
      </c>
      <c r="L6" s="4">
        <v>0</v>
      </c>
      <c r="M6" s="4">
        <f t="shared" si="2"/>
        <v>875</v>
      </c>
      <c r="N6" s="4">
        <f t="shared" ca="1" si="3"/>
        <v>350000</v>
      </c>
      <c r="O6">
        <v>1400007174</v>
      </c>
      <c r="P6" s="4">
        <v>0</v>
      </c>
      <c r="Q6" s="4">
        <v>875</v>
      </c>
      <c r="R6" s="5">
        <v>4</v>
      </c>
      <c r="S6" s="7">
        <v>44469</v>
      </c>
      <c r="T6" t="s">
        <v>28</v>
      </c>
      <c r="U6" t="s">
        <v>29</v>
      </c>
      <c r="V6" s="5">
        <v>25</v>
      </c>
      <c r="W6" s="16">
        <v>875</v>
      </c>
    </row>
    <row r="7" spans="1:23" x14ac:dyDescent="0.25">
      <c r="A7" s="9">
        <v>350000</v>
      </c>
      <c r="B7" s="5">
        <v>25</v>
      </c>
      <c r="C7">
        <v>0</v>
      </c>
      <c r="D7" s="6">
        <v>0</v>
      </c>
      <c r="E7" s="5">
        <v>6</v>
      </c>
      <c r="F7" s="5">
        <v>6</v>
      </c>
      <c r="G7" t="s">
        <v>27</v>
      </c>
      <c r="H7" s="7">
        <v>44469</v>
      </c>
      <c r="I7" s="4">
        <f t="shared" ca="1" si="0"/>
        <v>350000</v>
      </c>
      <c r="J7" s="4">
        <f t="shared" si="4"/>
        <v>0</v>
      </c>
      <c r="K7" s="4">
        <f t="shared" si="1"/>
        <v>1575</v>
      </c>
      <c r="L7" s="4">
        <v>0</v>
      </c>
      <c r="M7" s="4">
        <f t="shared" si="2"/>
        <v>1575</v>
      </c>
      <c r="N7" s="4">
        <f t="shared" ca="1" si="3"/>
        <v>350000</v>
      </c>
      <c r="O7">
        <v>1400011166</v>
      </c>
      <c r="P7" s="4">
        <v>0</v>
      </c>
      <c r="Q7" s="4">
        <v>1575</v>
      </c>
      <c r="R7" s="5">
        <v>4</v>
      </c>
      <c r="S7" s="7">
        <v>44560</v>
      </c>
      <c r="T7" t="s">
        <v>30</v>
      </c>
      <c r="U7" t="s">
        <v>31</v>
      </c>
      <c r="V7" s="5">
        <v>25</v>
      </c>
      <c r="W7" s="16">
        <v>1575</v>
      </c>
    </row>
    <row r="8" spans="1:23" x14ac:dyDescent="0.25">
      <c r="A8" s="9">
        <v>350000</v>
      </c>
      <c r="B8" s="5">
        <v>25</v>
      </c>
      <c r="C8">
        <v>0</v>
      </c>
      <c r="D8" s="6">
        <v>0</v>
      </c>
      <c r="E8" s="5">
        <v>7</v>
      </c>
      <c r="F8" s="5">
        <v>7</v>
      </c>
      <c r="G8" t="s">
        <v>27</v>
      </c>
      <c r="H8" s="7">
        <v>44560</v>
      </c>
      <c r="I8" s="4">
        <f t="shared" ca="1" si="0"/>
        <v>350000</v>
      </c>
      <c r="J8" s="4">
        <f t="shared" si="4"/>
        <v>0</v>
      </c>
      <c r="K8" s="4">
        <f t="shared" si="1"/>
        <v>1575</v>
      </c>
      <c r="L8" s="4">
        <v>0</v>
      </c>
      <c r="M8" s="4">
        <f t="shared" si="2"/>
        <v>1575</v>
      </c>
      <c r="N8" s="4">
        <f t="shared" ca="1" si="3"/>
        <v>350000</v>
      </c>
      <c r="O8">
        <v>1400017464</v>
      </c>
      <c r="P8" s="4">
        <v>0</v>
      </c>
      <c r="Q8" s="4">
        <v>1575</v>
      </c>
      <c r="R8" s="5">
        <v>4</v>
      </c>
      <c r="S8" s="7">
        <v>44650</v>
      </c>
      <c r="T8" t="s">
        <v>32</v>
      </c>
      <c r="U8" t="s">
        <v>33</v>
      </c>
      <c r="V8" s="5">
        <v>25</v>
      </c>
      <c r="W8" s="16">
        <v>1575</v>
      </c>
    </row>
    <row r="9" spans="1:23" x14ac:dyDescent="0.25">
      <c r="A9" s="9">
        <v>350000</v>
      </c>
      <c r="B9" s="5">
        <v>25</v>
      </c>
      <c r="C9">
        <v>0</v>
      </c>
      <c r="D9" s="6">
        <v>0</v>
      </c>
      <c r="E9" s="5">
        <v>8</v>
      </c>
      <c r="F9" s="5">
        <v>8</v>
      </c>
      <c r="G9" t="s">
        <v>27</v>
      </c>
      <c r="H9" s="7">
        <v>44650</v>
      </c>
      <c r="I9" s="4">
        <f t="shared" ca="1" si="0"/>
        <v>350000</v>
      </c>
      <c r="J9" s="4">
        <f t="shared" si="4"/>
        <v>0</v>
      </c>
      <c r="K9" s="4">
        <f t="shared" si="1"/>
        <v>1575</v>
      </c>
      <c r="L9" s="4">
        <v>0</v>
      </c>
      <c r="M9" s="4">
        <f t="shared" si="2"/>
        <v>1575</v>
      </c>
      <c r="N9" s="4">
        <f t="shared" ca="1" si="3"/>
        <v>350000</v>
      </c>
      <c r="O9">
        <v>1400025079</v>
      </c>
      <c r="P9" s="4">
        <v>0</v>
      </c>
      <c r="Q9" s="4">
        <v>1575</v>
      </c>
      <c r="R9" s="5">
        <v>4</v>
      </c>
      <c r="S9" s="7">
        <v>44742</v>
      </c>
      <c r="T9" t="s">
        <v>34</v>
      </c>
      <c r="U9" t="s">
        <v>35</v>
      </c>
      <c r="V9" s="5">
        <v>25</v>
      </c>
      <c r="W9" s="16">
        <v>1575</v>
      </c>
    </row>
    <row r="10" spans="1:23" x14ac:dyDescent="0.25">
      <c r="A10" s="9">
        <v>350000</v>
      </c>
      <c r="B10" s="5">
        <v>25</v>
      </c>
      <c r="C10">
        <v>0</v>
      </c>
      <c r="D10" s="6">
        <v>0</v>
      </c>
      <c r="E10" s="5">
        <v>9</v>
      </c>
      <c r="F10" s="5">
        <v>9</v>
      </c>
      <c r="G10" t="s">
        <v>27</v>
      </c>
      <c r="H10" s="7">
        <v>44742</v>
      </c>
      <c r="I10" s="4">
        <f t="shared" ca="1" si="0"/>
        <v>350000</v>
      </c>
      <c r="J10" s="4">
        <f t="shared" si="4"/>
        <v>0</v>
      </c>
      <c r="K10" s="4">
        <f>IF(G10="X",Q10,IF(E10&gt;V10,Q10,ROUND(-IPMT(D10/100/R10,F10,B10,A10),2)))</f>
        <v>1575</v>
      </c>
      <c r="L10" s="4">
        <v>0</v>
      </c>
      <c r="M10" s="4">
        <f t="shared" si="2"/>
        <v>1575</v>
      </c>
      <c r="N10" s="4">
        <f t="shared" ca="1" si="3"/>
        <v>350000</v>
      </c>
      <c r="O10">
        <v>1500004437</v>
      </c>
      <c r="P10" s="4">
        <v>0</v>
      </c>
      <c r="Q10" s="4">
        <v>1575</v>
      </c>
      <c r="R10" s="5">
        <v>4</v>
      </c>
      <c r="S10" s="7">
        <v>44834</v>
      </c>
      <c r="T10" t="s">
        <v>36</v>
      </c>
      <c r="U10" t="s">
        <v>37</v>
      </c>
      <c r="V10" s="5">
        <v>25</v>
      </c>
      <c r="W10" s="16">
        <v>1575</v>
      </c>
    </row>
    <row r="11" spans="1:23" x14ac:dyDescent="0.25">
      <c r="A11" s="9">
        <v>350105</v>
      </c>
      <c r="B11" s="5">
        <v>18</v>
      </c>
      <c r="C11">
        <v>0</v>
      </c>
      <c r="D11" s="6">
        <v>0</v>
      </c>
      <c r="E11" s="5">
        <v>10</v>
      </c>
      <c r="F11" s="5">
        <v>10</v>
      </c>
      <c r="H11" s="7">
        <v>45478</v>
      </c>
      <c r="I11" s="4">
        <f t="shared" ca="1" si="0"/>
        <v>350000</v>
      </c>
      <c r="J11" s="4">
        <v>17505.25</v>
      </c>
      <c r="K11" s="4">
        <f>IF(G11="X",Q11,IF(E11&gt;V11,Q11,ROUND(-IPMT(D11/100/R11,F11,B11,A11),2)))</f>
        <v>0</v>
      </c>
      <c r="L11" s="4">
        <v>0</v>
      </c>
      <c r="M11" s="4">
        <f t="shared" si="2"/>
        <v>17505.25</v>
      </c>
      <c r="N11" s="4">
        <f t="shared" ca="1" si="3"/>
        <v>332494.75</v>
      </c>
      <c r="P11" s="4">
        <v>17505.25</v>
      </c>
      <c r="Q11" s="4">
        <v>0</v>
      </c>
      <c r="R11" s="5">
        <v>1</v>
      </c>
      <c r="S11" s="7">
        <v>44925</v>
      </c>
      <c r="T11" t="s">
        <v>38</v>
      </c>
      <c r="V11" s="5">
        <v>25</v>
      </c>
      <c r="W11" s="16">
        <v>1575</v>
      </c>
    </row>
    <row r="12" spans="1:23" x14ac:dyDescent="0.25">
      <c r="A12" s="9">
        <v>350105</v>
      </c>
      <c r="B12" s="5">
        <v>18</v>
      </c>
      <c r="C12">
        <v>0</v>
      </c>
      <c r="D12" s="6">
        <v>0</v>
      </c>
      <c r="E12" s="5">
        <v>11</v>
      </c>
      <c r="F12" s="5">
        <v>11</v>
      </c>
      <c r="H12" s="7">
        <v>45843</v>
      </c>
      <c r="I12" s="4">
        <f t="shared" ca="1" si="0"/>
        <v>332494.75</v>
      </c>
      <c r="J12" s="4">
        <v>24507.35</v>
      </c>
      <c r="K12" s="4">
        <f t="shared" si="1"/>
        <v>0</v>
      </c>
      <c r="L12" s="4">
        <v>0</v>
      </c>
      <c r="M12" s="4">
        <f t="shared" si="2"/>
        <v>24507.35</v>
      </c>
      <c r="N12" s="4">
        <f t="shared" ca="1" si="3"/>
        <v>307987.40000000002</v>
      </c>
      <c r="P12" s="4">
        <v>24507.35</v>
      </c>
      <c r="Q12" s="4">
        <v>0</v>
      </c>
      <c r="R12" s="5">
        <v>1</v>
      </c>
      <c r="S12" s="7">
        <v>45015</v>
      </c>
      <c r="T12" t="s">
        <v>39</v>
      </c>
      <c r="V12" s="5">
        <v>25</v>
      </c>
      <c r="W12" s="16">
        <v>1476.56</v>
      </c>
    </row>
    <row r="13" spans="1:23" x14ac:dyDescent="0.25">
      <c r="A13" s="9">
        <v>350105</v>
      </c>
      <c r="B13" s="5">
        <v>18</v>
      </c>
      <c r="C13">
        <v>0</v>
      </c>
      <c r="D13" s="6">
        <v>0</v>
      </c>
      <c r="E13" s="5">
        <v>12</v>
      </c>
      <c r="F13" s="5">
        <v>12</v>
      </c>
      <c r="H13" s="7">
        <v>46208</v>
      </c>
      <c r="I13" s="4">
        <f t="shared" ca="1" si="0"/>
        <v>307987.40000000002</v>
      </c>
      <c r="J13" s="4">
        <v>35010.5</v>
      </c>
      <c r="K13" s="4">
        <f t="shared" si="1"/>
        <v>0</v>
      </c>
      <c r="L13" s="4">
        <v>0</v>
      </c>
      <c r="M13" s="4">
        <f t="shared" si="2"/>
        <v>35010.5</v>
      </c>
      <c r="N13" s="4">
        <f t="shared" ca="1" si="3"/>
        <v>272976.90000000002</v>
      </c>
      <c r="P13" s="4">
        <v>35010.5</v>
      </c>
      <c r="Q13" s="4">
        <v>0</v>
      </c>
      <c r="R13" s="5">
        <v>1</v>
      </c>
      <c r="S13" s="7">
        <v>45107</v>
      </c>
      <c r="T13" t="s">
        <v>40</v>
      </c>
      <c r="V13" s="5">
        <v>25</v>
      </c>
      <c r="W13" s="16">
        <v>1378.13</v>
      </c>
    </row>
    <row r="14" spans="1:23" x14ac:dyDescent="0.25">
      <c r="A14" s="9">
        <v>350105</v>
      </c>
      <c r="B14" s="5">
        <v>18</v>
      </c>
      <c r="C14">
        <v>0</v>
      </c>
      <c r="D14" s="6">
        <v>0</v>
      </c>
      <c r="E14" s="5">
        <v>13</v>
      </c>
      <c r="F14" s="5">
        <v>13</v>
      </c>
      <c r="H14" s="7">
        <v>46573</v>
      </c>
      <c r="I14" s="4">
        <f t="shared" ca="1" si="0"/>
        <v>272976.90000000002</v>
      </c>
      <c r="J14" s="4">
        <v>45513.65</v>
      </c>
      <c r="K14" s="4">
        <f t="shared" si="1"/>
        <v>0</v>
      </c>
      <c r="L14" s="4">
        <v>0</v>
      </c>
      <c r="M14" s="4">
        <f t="shared" si="2"/>
        <v>45513.65</v>
      </c>
      <c r="N14" s="4">
        <f t="shared" ca="1" si="3"/>
        <v>227463.25000000003</v>
      </c>
      <c r="P14" s="4">
        <v>45513.65</v>
      </c>
      <c r="Q14" s="4">
        <v>0</v>
      </c>
      <c r="R14" s="5">
        <v>1</v>
      </c>
      <c r="S14" s="7">
        <v>45199</v>
      </c>
      <c r="T14" t="s">
        <v>41</v>
      </c>
      <c r="V14" s="5">
        <v>25</v>
      </c>
      <c r="W14" s="16">
        <v>1279.69</v>
      </c>
    </row>
    <row r="15" spans="1:23" x14ac:dyDescent="0.25">
      <c r="A15" s="9">
        <v>350105</v>
      </c>
      <c r="B15" s="5">
        <v>18</v>
      </c>
      <c r="C15">
        <v>0</v>
      </c>
      <c r="D15" s="6">
        <v>0</v>
      </c>
      <c r="E15" s="5">
        <v>14</v>
      </c>
      <c r="F15" s="5">
        <v>14</v>
      </c>
      <c r="H15" s="7">
        <v>46939</v>
      </c>
      <c r="I15" s="4">
        <f t="shared" ca="1" si="0"/>
        <v>227463.25000000003</v>
      </c>
      <c r="J15" s="4">
        <v>45513.65</v>
      </c>
      <c r="K15" s="4">
        <f t="shared" si="1"/>
        <v>0</v>
      </c>
      <c r="L15" s="4">
        <v>0</v>
      </c>
      <c r="M15" s="4">
        <f t="shared" si="2"/>
        <v>45513.65</v>
      </c>
      <c r="N15" s="4">
        <f t="shared" ca="1" si="3"/>
        <v>181949.60000000003</v>
      </c>
      <c r="P15" s="4">
        <v>45513.65</v>
      </c>
      <c r="Q15" s="4">
        <v>0</v>
      </c>
      <c r="R15" s="5">
        <v>1</v>
      </c>
      <c r="S15" s="7">
        <v>45290</v>
      </c>
      <c r="T15" t="s">
        <v>42</v>
      </c>
      <c r="V15" s="5">
        <v>25</v>
      </c>
      <c r="W15" s="16">
        <v>1181.25</v>
      </c>
    </row>
    <row r="16" spans="1:23" x14ac:dyDescent="0.25">
      <c r="A16" s="9">
        <v>350105</v>
      </c>
      <c r="B16" s="5">
        <v>18</v>
      </c>
      <c r="C16">
        <v>0</v>
      </c>
      <c r="D16" s="6">
        <v>0</v>
      </c>
      <c r="E16" s="5">
        <v>15</v>
      </c>
      <c r="F16" s="5">
        <v>15</v>
      </c>
      <c r="H16" s="7">
        <v>47304</v>
      </c>
      <c r="I16" s="4">
        <f t="shared" ca="1" si="0"/>
        <v>181949.60000000003</v>
      </c>
      <c r="J16" s="4">
        <v>45513.65</v>
      </c>
      <c r="K16" s="4">
        <f t="shared" si="1"/>
        <v>0</v>
      </c>
      <c r="L16" s="4">
        <v>0</v>
      </c>
      <c r="M16" s="4">
        <f t="shared" si="2"/>
        <v>45513.65</v>
      </c>
      <c r="N16" s="4">
        <f t="shared" ca="1" si="3"/>
        <v>136435.95000000004</v>
      </c>
      <c r="P16" s="4">
        <v>45513.65</v>
      </c>
      <c r="Q16" s="4">
        <v>0</v>
      </c>
      <c r="R16" s="5">
        <v>1</v>
      </c>
      <c r="S16" s="7">
        <v>45381</v>
      </c>
      <c r="T16" t="s">
        <v>43</v>
      </c>
      <c r="V16" s="5">
        <v>25</v>
      </c>
      <c r="W16" s="16">
        <v>1082.81</v>
      </c>
    </row>
    <row r="17" spans="1:23" x14ac:dyDescent="0.25">
      <c r="A17" s="9">
        <v>350105</v>
      </c>
      <c r="B17" s="5">
        <v>18</v>
      </c>
      <c r="C17">
        <v>0</v>
      </c>
      <c r="D17" s="6">
        <v>0</v>
      </c>
      <c r="E17" s="5">
        <v>16</v>
      </c>
      <c r="F17" s="5">
        <v>16</v>
      </c>
      <c r="H17" s="7">
        <v>47669</v>
      </c>
      <c r="I17" s="4">
        <f t="shared" ca="1" si="0"/>
        <v>136435.95000000004</v>
      </c>
      <c r="J17" s="4">
        <v>45513.65</v>
      </c>
      <c r="K17" s="4">
        <f t="shared" si="1"/>
        <v>0</v>
      </c>
      <c r="L17" s="4">
        <v>0</v>
      </c>
      <c r="M17" s="4">
        <f t="shared" si="2"/>
        <v>45513.65</v>
      </c>
      <c r="N17" s="4">
        <f t="shared" ca="1" si="3"/>
        <v>90922.300000000047</v>
      </c>
      <c r="P17" s="4">
        <v>45513.65</v>
      </c>
      <c r="Q17" s="4">
        <v>0</v>
      </c>
      <c r="R17" s="5">
        <v>1</v>
      </c>
      <c r="S17" s="7">
        <v>45473</v>
      </c>
      <c r="T17" t="s">
        <v>44</v>
      </c>
      <c r="V17" s="5">
        <v>25</v>
      </c>
      <c r="W17" s="16">
        <v>984.38</v>
      </c>
    </row>
    <row r="18" spans="1:23" x14ac:dyDescent="0.25">
      <c r="A18" s="9">
        <v>350105</v>
      </c>
      <c r="B18" s="5">
        <v>18</v>
      </c>
      <c r="C18">
        <v>0</v>
      </c>
      <c r="D18" s="6">
        <v>0</v>
      </c>
      <c r="E18" s="5">
        <v>17</v>
      </c>
      <c r="F18" s="5">
        <v>17</v>
      </c>
      <c r="H18" s="7">
        <v>48034</v>
      </c>
      <c r="I18" s="4">
        <f t="shared" ca="1" si="0"/>
        <v>90922.300000000047</v>
      </c>
      <c r="J18" s="4">
        <v>45513.65</v>
      </c>
      <c r="K18" s="4">
        <f t="shared" si="1"/>
        <v>0</v>
      </c>
      <c r="L18" s="4">
        <v>0</v>
      </c>
      <c r="M18" s="4">
        <f t="shared" si="2"/>
        <v>45513.65</v>
      </c>
      <c r="N18" s="4">
        <f t="shared" ca="1" si="3"/>
        <v>45408.650000000045</v>
      </c>
      <c r="P18" s="4">
        <v>45513.65</v>
      </c>
      <c r="Q18" s="4">
        <v>0</v>
      </c>
      <c r="R18" s="5">
        <v>1</v>
      </c>
      <c r="S18" s="7">
        <v>45565</v>
      </c>
      <c r="T18" t="s">
        <v>45</v>
      </c>
      <c r="V18" s="5">
        <v>25</v>
      </c>
      <c r="W18" s="16">
        <v>885.94</v>
      </c>
    </row>
    <row r="19" spans="1:23" x14ac:dyDescent="0.25">
      <c r="A19" s="9">
        <v>350105</v>
      </c>
      <c r="B19" s="5">
        <v>18</v>
      </c>
      <c r="C19">
        <v>0</v>
      </c>
      <c r="D19" s="6">
        <v>0</v>
      </c>
      <c r="E19" s="5">
        <v>18</v>
      </c>
      <c r="F19" s="5">
        <v>18</v>
      </c>
      <c r="H19" s="7">
        <v>48400</v>
      </c>
      <c r="I19" s="4">
        <f ca="1">IF(F19=1,A19,INDIRECT("N"&amp;ROW()-1))</f>
        <v>45408.650000000045</v>
      </c>
      <c r="J19" s="4">
        <v>45513.65</v>
      </c>
      <c r="K19" s="4">
        <f t="shared" si="1"/>
        <v>0</v>
      </c>
      <c r="L19" s="4">
        <v>0</v>
      </c>
      <c r="M19" s="4">
        <f t="shared" ref="M19" si="5">J19+K19+L19</f>
        <v>45513.65</v>
      </c>
      <c r="N19" s="4">
        <f t="shared" ref="N19" ca="1" si="6">I19-J19</f>
        <v>-104.99999999995634</v>
      </c>
      <c r="P19" s="4">
        <v>45513.65</v>
      </c>
      <c r="Q19" s="4">
        <v>0</v>
      </c>
      <c r="R19" s="5">
        <v>1</v>
      </c>
      <c r="S19" s="7">
        <v>45565</v>
      </c>
      <c r="T19" t="s">
        <v>45</v>
      </c>
      <c r="V19" s="5">
        <v>25</v>
      </c>
      <c r="W19" s="16">
        <v>885.94</v>
      </c>
    </row>
    <row r="20" spans="1:23" x14ac:dyDescent="0.25">
      <c r="R20" s="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Laetitia BOUCHÉ</cp:lastModifiedBy>
  <dcterms:created xsi:type="dcterms:W3CDTF">2023-12-04T11:31:54Z</dcterms:created>
  <dcterms:modified xsi:type="dcterms:W3CDTF">2023-12-04T11:49:23Z</dcterms:modified>
  <cp:category/>
</cp:coreProperties>
</file>